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selyj\Desktop\ZP - vypořádání připomínek SŽ\ZP_Smichov_dle_struktury_MD_SFDI_2021_01_12\Příloha B\"/>
    </mc:Choice>
  </mc:AlternateContent>
  <bookViews>
    <workbookView xWindow="0" yWindow="0" windowWidth="28800" windowHeight="12345"/>
  </bookViews>
  <sheets>
    <sheet name="MK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EKON.DOBA.ZIV" localSheetId="0">'[2]zbytková hodnota'!$F$13</definedName>
    <definedName name="EKON.DOBA.ZIV">'[3]zbytková hodnota'!$F$13</definedName>
    <definedName name="FRČ.měsíce" localSheetId="0">IF(MKA!FRPoč.měsíc="L",1,IF(MKA!FRPoč.měsíc="Ú",2,IF(MKA!FRPoč.měsíc="B",3,IF(MKA!FRPoč.měsíc="D",4,IF(MKA!FRPoč.měsíc="K",5,IF(MKA!FRPoč.měsíc="Č",6,IF(MKA!FRPoč.měsíc="Č",7,IF(MKA!FRPoč.měsíc="S",8,IF(MKA!FRPoč.měsíc="Z",9,IF(MKA!FRPoč.měsíc="Ř",10,IF(MKA!FRPoč.měsíc="L",11,12)))))))))))</definedName>
    <definedName name="FRČ.měsíce">IF(FRPoč.měsíc="L",1,IF(FRPoč.měsíc="Ú",2,IF(FRPoč.měsíc="B",3,IF(FRPoč.měsíc="D",4,IF(FRPoč.měsíc="K",5,IF(FRPoč.měsíc="Č",6,IF(FRPoč.měsíc="Č",7,IF(FRPoč.měsíc="S",8,IF(FRPoč.měsíc="Z",9,IF(FRPoč.měsíc="Ř",10,IF(FRPoč.měsíc="L",11,12)))))))))))</definedName>
    <definedName name="FRPoč.měsíc" localSheetId="0">#REF!</definedName>
    <definedName name="FRPoč.měsíc">#REF!</definedName>
    <definedName name="FRPoč.rok" localSheetId="0">#REF!</definedName>
    <definedName name="FRPoč.rok">#REF!</definedName>
    <definedName name="PINFRA" localSheetId="0">'[4]10 Finanční analýza (FRR_C)'!$S$29</definedName>
    <definedName name="PINFRA">'[1]10 Finanční analýza (FRR_C)'!$S$29</definedName>
    <definedName name="PNINFRA" localSheetId="0">'[5]10 Finanční analýza (FRR_C)'!$U$3:$U$6</definedName>
    <definedName name="PNINFRA">'[1]10 Finanční analýza (FRR_C)'!$U$3:$U$6</definedName>
    <definedName name="PNVOZIDLA" localSheetId="0">'[5]10 Finanční analýza (FRR_C)'!$V$3:$V$8</definedName>
    <definedName name="PNVOZIDLA">'[1]10 Finanční analýza (FRR_C)'!$V$3:$V$8</definedName>
    <definedName name="SAZBA" localSheetId="0">'[6]14 Mezera ve financování'!$U$40:$U$41</definedName>
    <definedName name="SAZBA">'[1]14 Mezera ve financování'!$U$40:$U$41</definedName>
    <definedName name="SLOVNIK" localSheetId="0">[5]Slovnik!$C$2:$D$2</definedName>
    <definedName name="SLOVNIK">[1]Slovnik!$C$2:$D$2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48" i="1" s="1"/>
  <c r="F57" i="1" s="1"/>
  <c r="C57" i="1" s="1"/>
  <c r="C59" i="1" s="1"/>
  <c r="F16" i="1"/>
  <c r="F21" i="1"/>
  <c r="F27" i="1"/>
  <c r="F34" i="1"/>
  <c r="F41" i="1"/>
  <c r="F47" i="1"/>
  <c r="F50" i="1"/>
  <c r="F52" i="1" s="1"/>
  <c r="C52" i="1" s="1"/>
  <c r="F51" i="1"/>
  <c r="F53" i="1"/>
  <c r="F59" i="1" s="1"/>
</calcChain>
</file>

<file path=xl/sharedStrings.xml><?xml version="1.0" encoding="utf-8"?>
<sst xmlns="http://schemas.openxmlformats.org/spreadsheetml/2006/main" count="222" uniqueCount="187">
  <si>
    <t>m2/mil. Kč</t>
  </si>
  <si>
    <r>
      <t>Měrná přínosná plocha stavby (m</t>
    </r>
    <r>
      <rPr>
        <b/>
        <vertAlign val="superscript"/>
        <sz val="10"/>
        <rFont val="Century Gothic"/>
        <family val="2"/>
        <charset val="238"/>
      </rPr>
      <t>2</t>
    </r>
    <r>
      <rPr>
        <b/>
        <sz val="10"/>
        <rFont val="Century Gothic"/>
        <family val="2"/>
        <charset val="238"/>
      </rPr>
      <t>/mil. Kč)</t>
    </r>
  </si>
  <si>
    <t>Měrná přínosnost</t>
  </si>
  <si>
    <r>
      <t>Jen pro budovy s přístupem veřejnosti, v případě, že do MKA vstupují body za kritéria F3, F4, F5, G1 zvyšuje se maximální možný počet získaných bodů na</t>
    </r>
    <r>
      <rPr>
        <b/>
        <sz val="10"/>
        <color rgb="FFFF0000"/>
        <rFont val="Century Gothic"/>
        <family val="2"/>
        <charset val="238"/>
      </rPr>
      <t xml:space="preserve"> 60</t>
    </r>
  </si>
  <si>
    <t>Plný počet bodů</t>
  </si>
  <si>
    <t>jedná se o celkovou dotčenou užitnou plochu (včetně demolic, zastřešení přístřešků, úprav přednádražních prostorů, chodníků..)</t>
  </si>
  <si>
    <t>m2</t>
  </si>
  <si>
    <r>
      <t>Zasažená plocha [m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>]</t>
    </r>
  </si>
  <si>
    <t>CIN bez rezervy</t>
  </si>
  <si>
    <t>mil. Kč</t>
  </si>
  <si>
    <t>Náklady  (v mil. Kč)</t>
  </si>
  <si>
    <t>Rezerva stavby</t>
  </si>
  <si>
    <t xml:space="preserve">Celkové investiční náklady </t>
  </si>
  <si>
    <t>Celkový součet</t>
  </si>
  <si>
    <t>Mezisoučet</t>
  </si>
  <si>
    <t>V rámci projektu nedochází ke změně.</t>
  </si>
  <si>
    <t>součástí záměru je rozšíření nebo vybudování nových skladových prostor, využívaných pro přepravu po železnici</t>
  </si>
  <si>
    <t>součástí záměru je rekonstrukce stávajících skladových prostor, využívaných pro přepravu po železnici</t>
  </si>
  <si>
    <t>záměr nezlepšuje stávající stav</t>
  </si>
  <si>
    <t>Zařízení pro skladování zboží</t>
  </si>
  <si>
    <t>G4</t>
  </si>
  <si>
    <t>součástí záměru je rozšíření nebo vybudování nových zařízení pro nakládku a vykládku zboží</t>
  </si>
  <si>
    <t>součástí záměru je rekonstrukce stávajících zařízení pro nakládku a vykládku zboží</t>
  </si>
  <si>
    <t>Zařízení pro nakládku a vykládku zboží</t>
  </si>
  <si>
    <t>G3</t>
  </si>
  <si>
    <t>záměr vytváří nové prostory pro poskytování provozních služeb dopravců A obchodních služeb dopravců</t>
  </si>
  <si>
    <t>záměr vytváří nové prostory pro poskytování provozních služeb dopravců NEBO obchodních služeb dopravců</t>
  </si>
  <si>
    <t>Prostor pro zázemí a služby dopravců v nákladní dopravě</t>
  </si>
  <si>
    <t>G2</t>
  </si>
  <si>
    <t>Zlepšení zázemí pro stávající zaměstnance dopravců, vznikne samostatný provozně oddělený funkční celek pro dopravce neprovázaný s ostatními provozy.</t>
  </si>
  <si>
    <t>záměr vytváří nové prostory pro zázemí zaměstnanců dopravců A poskytování obsluhovaných služeb dopravců</t>
  </si>
  <si>
    <t>záměr vytváří nové prostory pro zázemí zaměstnanců dopravců NEBO pro poskytování obsluhovaných služeb dopravců</t>
  </si>
  <si>
    <t>Prostor pro zázemí a služby dopravců v osobní dopravě</t>
  </si>
  <si>
    <t>G1</t>
  </si>
  <si>
    <t>HLEDISKO DOPRAVCE / PŘEPRAVCE</t>
  </si>
  <si>
    <t>G</t>
  </si>
  <si>
    <t>záměr v rámci stávajících objektů vytváří nové prostory pro umístění zařízení vč. zařízení samotného</t>
  </si>
  <si>
    <t>rekonstrukce prostor pro technologická zařízení (bez zásahu do zařízení samotného)</t>
  </si>
  <si>
    <t>Umístění technologií pro provoz a řízení dopravy</t>
  </si>
  <si>
    <t>F5</t>
  </si>
  <si>
    <t>Úprava dispozic volných prostor na kancelářské prostory z důvodu přesunu dílčích složek SŽDC z pronajatých prostor do prostor v majetku SŽDC.</t>
  </si>
  <si>
    <t>vybudování nových prostor pro ostatní zaměstnance provozovatele dráhy ve stávajících objektech</t>
  </si>
  <si>
    <t>rekonstrukce prostor pro ostatní zaměstnance provozovatele dráhy</t>
  </si>
  <si>
    <t>Využití pro vlastní funkce mimo dopravu</t>
  </si>
  <si>
    <t>F4</t>
  </si>
  <si>
    <t>V rámci projektu dochází k rekonstrukci prostor pro zaměstnance.</t>
  </si>
  <si>
    <t>rozšíření stávajících nebo vybudování nových (potřebám odpovídajících) prostor pro zam. provozovatele dráhy</t>
  </si>
  <si>
    <t>rekonstrukce prostor pro zaměstnance provozovatele dráhy</t>
  </si>
  <si>
    <t>Prostor pro provozní zaměstnance</t>
  </si>
  <si>
    <t>F3</t>
  </si>
  <si>
    <t>Nedojde k žádnému majetkovému vypořádání, v rámci projektu.</t>
  </si>
  <si>
    <t>v rámci záměru dochází k jinému majetkovému vypořádání (např. prodej nepotřebného majetku)</t>
  </si>
  <si>
    <t>v rámci záměru dochází k povinnému majetkovému vypořádání (nutné výkupy)</t>
  </si>
  <si>
    <t>Majetkové vypořádání</t>
  </si>
  <si>
    <t>F2</t>
  </si>
  <si>
    <t>Budova je projektována na současné normy hospodaření s energiemi, a proto se předpokládá splnění kritéria.</t>
  </si>
  <si>
    <t>dosažení více než jednoho z bodů §6 odst. 2 vyhlášky o energetické náročnosti budov</t>
  </si>
  <si>
    <t>dosažení jednoho z bodů §6 odst. 2 vyhlášky o energetické náročnosti budov</t>
  </si>
  <si>
    <t>Energetická náročnost budovy</t>
  </si>
  <si>
    <t>F1</t>
  </si>
  <si>
    <t>HLEDISKO VLASTNÍKA / SPRÁVCE</t>
  </si>
  <si>
    <t>F</t>
  </si>
  <si>
    <t>V rámci projektu nedojde k rozšíření zeleně u budovy.</t>
  </si>
  <si>
    <t>součástí záměru je vytvoření nových zelených ploch</t>
  </si>
  <si>
    <t>součástí záměru je úprava stávající zeleně</t>
  </si>
  <si>
    <t>Zvětšení plochy zeleně</t>
  </si>
  <si>
    <t>E5</t>
  </si>
  <si>
    <t>V rámci nových prostor bude mezi nájemci hledán partner pro podávání informací k lokalitě. Zlepšení a zvýšení využitelnosti stávajícího kulturního sálu pro konání jednorázových turistických příležitostí.</t>
  </si>
  <si>
    <t>v objektu budou rozšířeny nebo nově umístěny trvalejší turistické příležitosti</t>
  </si>
  <si>
    <t>v objektu budou rozšířeny nebo nově umístěny jednorázové turistické příležitosti</t>
  </si>
  <si>
    <t>Podpora cestovního ruchu v regionu</t>
  </si>
  <si>
    <t>E4</t>
  </si>
  <si>
    <t>Prostory pro PČR jsou v budově již v současném stavu.</t>
  </si>
  <si>
    <t>zajištění prostor pro potřeby státních orgánů a institucí se zajištěním veřejně poskytovaných služeb</t>
  </si>
  <si>
    <t>zajištění prostor pro potřeby státních orgánů a institucí bez veřejně poskytovaných služeb</t>
  </si>
  <si>
    <t>Využití pro potřeby státních orgánů a institucí</t>
  </si>
  <si>
    <t>E3</t>
  </si>
  <si>
    <t>Rozšířením ploch pro doplňkové služby cestujícím a občerstvení lze považovat za příspěvek záměru k lokálnímu zvýšení zaměstnanosti.</t>
  </si>
  <si>
    <t>vybudování nových provozoven s předpokladem nových pracovních míst</t>
  </si>
  <si>
    <t>rozšíření stávajících provozoven s předpokladem zvýšení počtu zaměstnanců (nová pracovní místa)</t>
  </si>
  <si>
    <t>Zvýšení zaměstnanosti, nová pracovní místa</t>
  </si>
  <si>
    <t>E2</t>
  </si>
  <si>
    <t>V rámci záměru dojde k celkové obnově budovy jak z vnějšku tak z vnitřku.</t>
  </si>
  <si>
    <t>dochází k celkové obnově budovy (v interiéru alespoň ve veřejně přístupných částech)</t>
  </si>
  <si>
    <t>dochází k obnově pláště budovy a zlepšení vzhledu po celém obvodu</t>
  </si>
  <si>
    <t>Vzhled a historický význam budovy</t>
  </si>
  <si>
    <t>E1</t>
  </si>
  <si>
    <t>REGIONÁLNÍ SOUVISLOSTI</t>
  </si>
  <si>
    <t>E</t>
  </si>
  <si>
    <t>V rámci záměru je zajištěna návaznost na cyklostezky v souladu s koncepcí v rámci hlavního města Praha a pro cestující jsou zajištěna nová místa pro uložení kol. Zároveň se další stání předpokládají v souvislosti s navazujícím Dopravním terminálem Smíchov.</t>
  </si>
  <si>
    <t>součástí záměru je vybudování hlídaných stání pro kola</t>
  </si>
  <si>
    <t>součástí záměru je vybudování veřejně přístupných stání pro kola</t>
  </si>
  <si>
    <t>Návaznost na další dopravu - nemotorová</t>
  </si>
  <si>
    <t>D4</t>
  </si>
  <si>
    <t>Záměr nepočítá s jakýmkoliv zlepšením podmínek pro parkování.</t>
  </si>
  <si>
    <r>
      <t>součástí záměru je vybudování nových parkovacích ploch</t>
    </r>
    <r>
      <rPr>
        <sz val="8"/>
        <color rgb="FFFF0000"/>
        <rFont val="Century Gothic"/>
        <family val="2"/>
        <charset val="238"/>
      </rPr>
      <t>, nebo zřízení ploch K+R</t>
    </r>
  </si>
  <si>
    <t>součástí záměru je zlepšení podmínek pro parkování (úprava stávajících ploch)</t>
  </si>
  <si>
    <t>Návaznost na další dopravu - IAD</t>
  </si>
  <si>
    <t>D3</t>
  </si>
  <si>
    <r>
      <t xml:space="preserve">součástí záměru je přiblížení nebo vybudování nových zastávek </t>
    </r>
    <r>
      <rPr>
        <sz val="8"/>
        <color rgb="FFFF0000"/>
        <rFont val="Century Gothic"/>
        <family val="2"/>
        <charset val="238"/>
      </rPr>
      <t>příp. termínálu</t>
    </r>
    <r>
      <rPr>
        <sz val="8"/>
        <rFont val="Century Gothic"/>
        <family val="2"/>
        <charset val="238"/>
      </rPr>
      <t xml:space="preserve"> (vč. zvýšení počtu stání) pro vozidla VHD</t>
    </r>
  </si>
  <si>
    <t>součástí záměru je úprava zastávek navazující VHD</t>
  </si>
  <si>
    <t>Návaznost na další dopravu - VHD</t>
  </si>
  <si>
    <t>D2</t>
  </si>
  <si>
    <t xml:space="preserve">Ve stanici je možný přestup mezi vlaky navzájem a na navazující VHD (BUS, TRAM, Metro). </t>
  </si>
  <si>
    <t>ve stanici nebo zastávce je přestup mezi vlaky navzájem A přestup na návaznou dopravu</t>
  </si>
  <si>
    <t>ve stanici nebo zastávce je přestup mezi vlaky navzájem NEBO přestup na návaznou dopravu</t>
  </si>
  <si>
    <t>stanice nebo zastávka má charakter mezilehlého zastavení bez dalších návazností</t>
  </si>
  <si>
    <t>Koncepce dopravní obsluhy - přestupy</t>
  </si>
  <si>
    <t>D1</t>
  </si>
  <si>
    <t>DOPRAVNÍ NÁVAZNOSTI</t>
  </si>
  <si>
    <t>D</t>
  </si>
  <si>
    <t>Ve stanici staví hlavně regionální vlaky pokrývající oblasti blízkého okolí Prahy.</t>
  </si>
  <si>
    <r>
      <t xml:space="preserve">ve stanici nebo zastávce zastavuje regionální a dálková vnitrostátní </t>
    </r>
    <r>
      <rPr>
        <sz val="8"/>
        <color rgb="FFFF0000"/>
        <rFont val="Century Gothic"/>
        <family val="2"/>
        <charset val="238"/>
      </rPr>
      <t>a</t>
    </r>
    <r>
      <rPr>
        <sz val="8"/>
        <rFont val="Century Gothic"/>
        <family val="2"/>
        <charset val="238"/>
      </rPr>
      <t xml:space="preserve"> mezinárodní doprava</t>
    </r>
  </si>
  <si>
    <t>ve stanici nebo zastávce zastavuje regionální a dálková vnitrostátní doprava</t>
  </si>
  <si>
    <t>ve stanici nebo zastávce zastavuje pouze regionální doprava</t>
  </si>
  <si>
    <t>Kategorie zastavujících vlaků</t>
  </si>
  <si>
    <t>C3</t>
  </si>
  <si>
    <t>Jedná se o významný železniční uzel (1 ze čtyř nejvýznamnějších v Praze,  vlaky zde staví v průměru 1x za 3-7 min.</t>
  </si>
  <si>
    <t>ve stanici nebo zastávce zastavuje nějaký spoj alespoň 1x za 20 minut</t>
  </si>
  <si>
    <t>ve stanici nebo zastávce zastavuje nějaký spoj alespoň 1x za 40 minut, ale méně než 1x za 20 minut</t>
  </si>
  <si>
    <t>ve stanici nebo zastávce zastavuje nějaký spoj méně než 1x za 40 minut</t>
  </si>
  <si>
    <t>Četnost zastavujících spojů</t>
  </si>
  <si>
    <t>C2</t>
  </si>
  <si>
    <t>V dané stanici je průměrná denní frekvence cca 13500 cestujících</t>
  </si>
  <si>
    <t>průměrný obrat více nebo rovno 3 000 cestujících denně</t>
  </si>
  <si>
    <t>průměrný obrat více nebo rovno 600, ale méně než 3 000 cestujících denně</t>
  </si>
  <si>
    <t>průměrný obrat méně než 600 cestujících denně</t>
  </si>
  <si>
    <t>Frekvence cestujících</t>
  </si>
  <si>
    <t>C1</t>
  </si>
  <si>
    <t>VÝZNAM STANICE (UZLU)</t>
  </si>
  <si>
    <t>C</t>
  </si>
  <si>
    <t>Počítá se s rekonstrukcí stávajících prostor a vylepšení služeb. Nově se upraví větší prostory pro gastronomické služby, k dispozici bude možnost nabíjení telefonů přes nabíjecí sloupky a dostupné bude wifi.</t>
  </si>
  <si>
    <t>záměr vytváří nové plochy pro služby: gastronomii a občerstvení A další služby (bankomat, wifi, půjčovna kol)*</t>
  </si>
  <si>
    <t>záměr vytváří nové plochy pro služby: gastronomie, potraviny NEBO další služby (bankomat, wifi, půjčovna kol)</t>
  </si>
  <si>
    <t>Vybavenost - návazné služby</t>
  </si>
  <si>
    <t>B5</t>
  </si>
  <si>
    <t>Dojde ke zřízení prostor pro případné nové dopravce.</t>
  </si>
  <si>
    <t>dochází k zajištění vyšších služeb pro cestující (úschovna zavazadel, ...)*</t>
  </si>
  <si>
    <t>dochází k rekonstrukci prostor základních služeb pro cestující (prodej jízdenek, WC,...)</t>
  </si>
  <si>
    <t>Vybavenost - služby spojené s přepravou</t>
  </si>
  <si>
    <t>B4</t>
  </si>
  <si>
    <t>V rámci záměru bude zajištěna úprava systému vytápění veškerých veřejně přístupných prostor budovy. Nové vytápěné nebo klimatizované prostory však nevznikají.</t>
  </si>
  <si>
    <t>v rámci záměru dochází ke zřízení temperovaných a klimatizovaných prostor pro cestující</t>
  </si>
  <si>
    <t>v rámci záměru dochází ke zřízení nebo zpřístupnění temperovaných prostor pro cestující</t>
  </si>
  <si>
    <t>Klimatický komfort (vnitřní regulace teploty)</t>
  </si>
  <si>
    <t>B3</t>
  </si>
  <si>
    <t>Záměr řeší úpravu čekacích ploch v prostorech odjezdové haly.</t>
  </si>
  <si>
    <t>zřízení nových vyhrazených čekáren (např. pro matky s dětmi, cestující vlaky vyšší kvality apod.)*</t>
  </si>
  <si>
    <t>rekonstrukce nebo rozšíření uzavřených krytých prostor pro čekání cestujících</t>
  </si>
  <si>
    <t>Čekárny, prostory pro čekání</t>
  </si>
  <si>
    <t>B2</t>
  </si>
  <si>
    <t>V rámci záměru bude zařízení IS a rozhlasu v rámci koridoru upraveno a doplněno.</t>
  </si>
  <si>
    <t>záměr navíc vytváří podmínky pro poskytování aktuálních (proměnných) informací o návazné veř. hromadné dopravě</t>
  </si>
  <si>
    <r>
      <t>záměr zajišťuje aktuální (proměnné) informace o železniční dopravě</t>
    </r>
    <r>
      <rPr>
        <sz val="8"/>
        <color rgb="FFFF0000"/>
        <rFont val="Century Gothic"/>
        <family val="2"/>
        <charset val="238"/>
      </rPr>
      <t>, (nebo vylepšuje stáv. Zaříz. Např. formou zlep. Čitelnosti)</t>
    </r>
  </si>
  <si>
    <t>Dopravní informační servis</t>
  </si>
  <si>
    <t>B1</t>
  </si>
  <si>
    <t>VYBAVENOST PRO CESTUJÍCÍ</t>
  </si>
  <si>
    <t>B</t>
  </si>
  <si>
    <t>Záměr počítá s dořešením a s úpravou bezbariérovosti budovy (bezbariérový přístup do koridoru, z koridoru do odbavovací haly, bezbariérová veřejná WC)</t>
  </si>
  <si>
    <r>
      <t>záměr zajišťuje</t>
    </r>
    <r>
      <rPr>
        <sz val="8"/>
        <color rgb="FFFF0000"/>
        <rFont val="Century Gothic"/>
        <family val="2"/>
        <charset val="238"/>
      </rPr>
      <t xml:space="preserve"> nebo rožšiřuje</t>
    </r>
    <r>
      <rPr>
        <sz val="8"/>
        <rFont val="Century Gothic"/>
        <family val="2"/>
        <charset val="238"/>
      </rPr>
      <t xml:space="preserve"> bezbariérové přístupy přirozeným způsobem (rampy, šikmé chodníky vč. vodící linie)</t>
    </r>
  </si>
  <si>
    <r>
      <t xml:space="preserve">záměr zajišťuje </t>
    </r>
    <r>
      <rPr>
        <sz val="8"/>
        <color rgb="FFFF0000"/>
        <rFont val="Century Gothic"/>
        <family val="2"/>
        <charset val="238"/>
      </rPr>
      <t>nebo rozšiřuje</t>
    </r>
    <r>
      <rPr>
        <sz val="8"/>
        <rFont val="Century Gothic"/>
        <family val="2"/>
        <charset val="238"/>
      </rPr>
      <t xml:space="preserve"> bezbariérové přístupy technickými prostředky (výtahy, plošiny)</t>
    </r>
  </si>
  <si>
    <t>Bezbariérovost</t>
  </si>
  <si>
    <t>A4</t>
  </si>
  <si>
    <t>V rámci záměru dojde k zajištění normového osvětlení a k instalaci VSS. Včetně stálého dohledu.</t>
  </si>
  <si>
    <t>záměr navíc zvyšuje bezp. vytv. podmínek pro pers. zajištění (stálá služba, ostraha, kam. systém s přímým dohledem)</t>
  </si>
  <si>
    <r>
      <t xml:space="preserve">záměr </t>
    </r>
    <r>
      <rPr>
        <sz val="8"/>
        <color rgb="FFFF0000"/>
        <rFont val="Century Gothic"/>
        <family val="2"/>
        <charset val="238"/>
      </rPr>
      <t xml:space="preserve">nově </t>
    </r>
    <r>
      <rPr>
        <sz val="8"/>
        <rFont val="Century Gothic"/>
        <family val="2"/>
        <charset val="238"/>
      </rPr>
      <t>zvyšuje bezp. tech. prostředky (lepší osvětlení, kamerový dohled se zázn., odstranění temných zákoutí)</t>
    </r>
  </si>
  <si>
    <t>Pocit bezpečí</t>
  </si>
  <si>
    <t>A3</t>
  </si>
  <si>
    <t>Budova bude uvedena do souladu s platnými technickými normami v celém rozsahu. Včetně stálého dohledu.</t>
  </si>
  <si>
    <t>zajištění bezpečnostních požadavků nad rámec normového požárně bezpečnostního řešení</t>
  </si>
  <si>
    <t>zajištění bezpečnostních požadavků v souladu s normovým požárně bezpečnostním řešením</t>
  </si>
  <si>
    <t>Bezpečnost</t>
  </si>
  <si>
    <t>A2</t>
  </si>
  <si>
    <t>Zpřehlednění vstupního a výstupního koridoru ve vztahu k  návaznosti na MHD v centrální částí (BUS, TRAM, metro) i s výhledem na budoucí vybudování  nové lávky přes kolejiště</t>
  </si>
  <si>
    <r>
      <t xml:space="preserve">úspora nad </t>
    </r>
    <r>
      <rPr>
        <sz val="8"/>
        <color rgb="FFFF0000"/>
        <rFont val="Century Gothic"/>
        <family val="2"/>
        <charset val="238"/>
      </rPr>
      <t>0,5</t>
    </r>
    <r>
      <rPr>
        <sz val="8"/>
        <rFont val="Century Gothic"/>
        <family val="2"/>
        <charset val="238"/>
      </rPr>
      <t xml:space="preserve"> min (významná)</t>
    </r>
  </si>
  <si>
    <r>
      <t xml:space="preserve">úspora do </t>
    </r>
    <r>
      <rPr>
        <sz val="8"/>
        <color rgb="FFFF0000"/>
        <rFont val="Century Gothic"/>
        <family val="2"/>
        <charset val="238"/>
      </rPr>
      <t>0,5</t>
    </r>
    <r>
      <rPr>
        <sz val="8"/>
        <rFont val="Century Gothic"/>
        <family val="2"/>
        <charset val="238"/>
      </rPr>
      <t xml:space="preserve"> min (malá)</t>
    </r>
  </si>
  <si>
    <t>Úspora času</t>
  </si>
  <si>
    <t>A1</t>
  </si>
  <si>
    <t>POCITOVÉ HLEDISKO CESTUJÍCÍHO</t>
  </si>
  <si>
    <t>A</t>
  </si>
  <si>
    <t>zdůvodnění</t>
  </si>
  <si>
    <t xml:space="preserve">body </t>
  </si>
  <si>
    <t>2</t>
  </si>
  <si>
    <t>0</t>
  </si>
  <si>
    <t>kritérium</t>
  </si>
  <si>
    <r>
      <rPr>
        <b/>
        <sz val="10"/>
        <rFont val="Century Gothic"/>
        <family val="2"/>
        <charset val="238"/>
      </rPr>
      <t>NÁDRAŽNÍ, PROVOZNÍ A ADMINISTRATIVNÍ BUDOVY</t>
    </r>
  </si>
  <si>
    <t>Název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</si>
</sst>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0.000"/>
  </numFmts>
  <fonts count="16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8"/>
      <name val="Century Gothic"/>
      <family val="2"/>
      <charset val="238"/>
    </font>
    <font>
      <b/>
      <vertAlign val="superscript"/>
      <sz val="10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sz val="9"/>
      <name val="Century Gothic"/>
      <family val="2"/>
      <charset val="238"/>
    </font>
    <font>
      <sz val="9"/>
      <color indexed="8"/>
      <name val="Century Gothic"/>
      <family val="2"/>
      <charset val="238"/>
    </font>
    <font>
      <sz val="9"/>
      <color rgb="FFFF0000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b/>
      <sz val="12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2" fillId="0" borderId="0" xfId="2" applyFont="1"/>
    <xf numFmtId="0" fontId="2" fillId="0" borderId="0" xfId="2" applyFont="1" applyAlignment="1">
      <alignment wrapText="1"/>
    </xf>
    <xf numFmtId="2" fontId="3" fillId="0" borderId="0" xfId="2" applyNumberFormat="1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wrapText="1"/>
    </xf>
    <xf numFmtId="2" fontId="3" fillId="0" borderId="0" xfId="2" applyNumberFormat="1" applyFont="1" applyAlignment="1">
      <alignment horizontal="center"/>
    </xf>
    <xf numFmtId="0" fontId="3" fillId="0" borderId="0" xfId="2" applyFont="1" applyAlignment="1">
      <alignment vertical="center" wrapText="1"/>
    </xf>
    <xf numFmtId="0" fontId="4" fillId="0" borderId="1" xfId="2" applyFont="1" applyBorder="1" applyAlignment="1">
      <alignment horizontal="left" vertical="top" wrapText="1"/>
    </xf>
    <xf numFmtId="4" fontId="3" fillId="2" borderId="0" xfId="2" applyNumberFormat="1" applyFont="1" applyFill="1"/>
    <xf numFmtId="0" fontId="3" fillId="2" borderId="0" xfId="2" applyFont="1" applyFill="1"/>
    <xf numFmtId="0" fontId="3" fillId="2" borderId="0" xfId="2" applyFont="1" applyFill="1" applyAlignment="1">
      <alignment wrapText="1"/>
    </xf>
    <xf numFmtId="2" fontId="3" fillId="2" borderId="0" xfId="2" applyNumberFormat="1" applyFont="1" applyFill="1" applyAlignment="1">
      <alignment horizontal="center"/>
    </xf>
    <xf numFmtId="0" fontId="2" fillId="2" borderId="0" xfId="2" applyFont="1" applyFill="1"/>
    <xf numFmtId="0" fontId="2" fillId="2" borderId="0" xfId="2" applyFont="1" applyFill="1" applyAlignment="1">
      <alignment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vertical="top"/>
    </xf>
    <xf numFmtId="0" fontId="6" fillId="0" borderId="0" xfId="2" applyFont="1"/>
    <xf numFmtId="164" fontId="2" fillId="0" borderId="0" xfId="2" applyNumberFormat="1" applyFont="1"/>
    <xf numFmtId="9" fontId="2" fillId="0" borderId="0" xfId="2" applyNumberFormat="1" applyFont="1"/>
    <xf numFmtId="9" fontId="2" fillId="0" borderId="0" xfId="1" applyFont="1" applyAlignment="1">
      <alignment horizontal="center" wrapText="1"/>
    </xf>
    <xf numFmtId="0" fontId="2" fillId="0" borderId="0" xfId="2" applyFont="1" applyAlignment="1">
      <alignment horizontal="center" wrapText="1"/>
    </xf>
    <xf numFmtId="0" fontId="2" fillId="0" borderId="0" xfId="2" applyFont="1" applyAlignment="1">
      <alignment vertical="top"/>
    </xf>
    <xf numFmtId="0" fontId="2" fillId="3" borderId="0" xfId="2" applyFont="1" applyFill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8" fillId="0" borderId="0" xfId="2" applyFont="1"/>
    <xf numFmtId="164" fontId="8" fillId="0" borderId="0" xfId="2" applyNumberFormat="1" applyFont="1"/>
    <xf numFmtId="4" fontId="2" fillId="0" borderId="0" xfId="2" applyNumberFormat="1" applyFont="1" applyAlignment="1">
      <alignment vertical="center"/>
    </xf>
    <xf numFmtId="3" fontId="3" fillId="0" borderId="0" xfId="2" applyNumberFormat="1" applyFont="1"/>
    <xf numFmtId="165" fontId="2" fillId="0" borderId="0" xfId="2" applyNumberFormat="1" applyFont="1" applyAlignment="1">
      <alignment horizontal="center" wrapText="1"/>
    </xf>
    <xf numFmtId="3" fontId="10" fillId="4" borderId="0" xfId="2" applyNumberFormat="1" applyFont="1" applyFill="1" applyProtection="1">
      <protection locked="0"/>
    </xf>
    <xf numFmtId="0" fontId="2" fillId="2" borderId="2" xfId="2" applyFont="1" applyFill="1" applyBorder="1"/>
    <xf numFmtId="0" fontId="2" fillId="2" borderId="2" xfId="2" applyFont="1" applyFill="1" applyBorder="1" applyAlignment="1">
      <alignment horizontal="center" wrapText="1"/>
    </xf>
    <xf numFmtId="0" fontId="4" fillId="2" borderId="2" xfId="2" applyFont="1" applyFill="1" applyBorder="1" applyAlignment="1">
      <alignment horizontal="left" vertical="top" wrapText="1"/>
    </xf>
    <xf numFmtId="0" fontId="2" fillId="2" borderId="2" xfId="2" applyFont="1" applyFill="1" applyBorder="1" applyAlignment="1">
      <alignment horizontal="center" vertical="center"/>
    </xf>
    <xf numFmtId="0" fontId="2" fillId="5" borderId="2" xfId="2" applyFont="1" applyFill="1" applyBorder="1"/>
    <xf numFmtId="0" fontId="2" fillId="5" borderId="2" xfId="2" applyFont="1" applyFill="1" applyBorder="1" applyAlignment="1">
      <alignment horizontal="center" wrapText="1"/>
    </xf>
    <xf numFmtId="0" fontId="4" fillId="5" borderId="2" xfId="2" applyFont="1" applyFill="1" applyBorder="1" applyAlignment="1">
      <alignment horizontal="left" vertical="top" wrapText="1"/>
    </xf>
    <xf numFmtId="0" fontId="2" fillId="5" borderId="2" xfId="2" applyFont="1" applyFill="1" applyBorder="1" applyAlignment="1">
      <alignment horizontal="center" vertical="center"/>
    </xf>
    <xf numFmtId="3" fontId="11" fillId="4" borderId="2" xfId="2" applyNumberFormat="1" applyFont="1" applyFill="1" applyBorder="1" applyAlignment="1" applyProtection="1">
      <alignment horizontal="left" vertical="center" wrapText="1"/>
      <protection locked="0"/>
    </xf>
    <xf numFmtId="3" fontId="12" fillId="4" borderId="2" xfId="2" applyNumberFormat="1" applyFont="1" applyFill="1" applyBorder="1" applyAlignment="1" applyProtection="1">
      <alignment horizontal="center" vertical="center"/>
      <protection locked="0"/>
    </xf>
    <xf numFmtId="0" fontId="4" fillId="6" borderId="2" xfId="2" applyFont="1" applyFill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/>
    </xf>
    <xf numFmtId="0" fontId="2" fillId="0" borderId="2" xfId="2" applyFont="1" applyBorder="1" applyAlignment="1">
      <alignment horizontal="center" vertical="center"/>
    </xf>
    <xf numFmtId="3" fontId="11" fillId="4" borderId="2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>
      <alignment horizontal="left" vertical="center" wrapText="1"/>
    </xf>
    <xf numFmtId="0" fontId="3" fillId="0" borderId="2" xfId="2" applyFont="1" applyBorder="1"/>
    <xf numFmtId="0" fontId="13" fillId="6" borderId="2" xfId="2" applyFont="1" applyFill="1" applyBorder="1" applyAlignment="1">
      <alignment horizontal="left" vertical="top" wrapText="1"/>
    </xf>
    <xf numFmtId="0" fontId="3" fillId="0" borderId="2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3" fontId="11" fillId="4" borderId="2" xfId="2" applyNumberFormat="1" applyFont="1" applyFill="1" applyBorder="1" applyAlignment="1" applyProtection="1">
      <alignment vertical="center" wrapText="1"/>
      <protection locked="0"/>
    </xf>
    <xf numFmtId="0" fontId="14" fillId="6" borderId="2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13" fillId="6" borderId="2" xfId="2" applyFont="1" applyFill="1" applyBorder="1" applyAlignment="1">
      <alignment horizontal="left" vertical="top"/>
    </xf>
    <xf numFmtId="0" fontId="3" fillId="0" borderId="2" xfId="2" applyFont="1" applyBorder="1" applyAlignment="1">
      <alignment horizontal="left"/>
    </xf>
    <xf numFmtId="0" fontId="3" fillId="0" borderId="2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4" fillId="6" borderId="2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left" vertical="top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49" fontId="15" fillId="2" borderId="3" xfId="2" applyNumberFormat="1" applyFont="1" applyFill="1" applyBorder="1" applyAlignment="1">
      <alignment horizontal="center" wrapText="1"/>
    </xf>
    <xf numFmtId="49" fontId="15" fillId="2" borderId="4" xfId="2" applyNumberFormat="1" applyFont="1" applyFill="1" applyBorder="1" applyAlignment="1">
      <alignment horizontal="center" wrapText="1"/>
    </xf>
    <xf numFmtId="49" fontId="15" fillId="2" borderId="5" xfId="2" applyNumberFormat="1" applyFont="1" applyFill="1" applyBorder="1" applyAlignment="1">
      <alignment horizontal="center" wrapText="1"/>
    </xf>
  </cellXfs>
  <cellStyles count="3">
    <cellStyle name="Normální" xfId="0" builtinId="0"/>
    <cellStyle name="Normální 10 2" xfId="2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.2%20-%20FA_MKA_VB_SM&#205;CHOV_CELKEM_12_202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acovn&#237;/Rezortn&#237;%20metodika/D/CBA%20tabulky/p&#345;&#237;klady/I11%20&#268;astolovice%20-%20Kostelec/Souhrn%20finan&#269;n&#237;ch%20tok&#367;%202016%20var.%20Z&#225;kladn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Pracovn&#237;\Rezortn&#237;%20metodika\D\CBA%20tabulky\p&#345;&#237;klady\I11%20&#268;astolovice%20-%20Kostelec\Souhrn%20finan&#269;n&#237;ch%20tok&#367;%202016%20var.%20Z&#225;kladn&#23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Pracovn&#237;\Sm&#237;chov%20-%20budova\02_2019\FA_MKA_VB_SM&#205;CHOV_CELKEM_03_2019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rha/AppData/Local/Temp/Temp2_Zamer%20projektu%20-%20Fantova%20budova.zip/Fantova%20budova%20-%20FA_EA_CBA_2017_Z_KOMER&#268;N&#205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.vecera/AppData/Local/Microsoft/Windows/INetCache/Content.Outlook/ICD3S3M0/FA_EA_CBA_2017_1_04%20(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Vstupy z HDM-4 a EXNAD"/>
      <sheetName val="IN (SPOŽES)"/>
      <sheetName val="stávající stav"/>
      <sheetName val="výhledový stav"/>
      <sheetName val="Slovnik"/>
      <sheetName val="Změnový list"/>
    </sheetNames>
    <sheetDataSet>
      <sheetData sheetId="0"/>
      <sheetData sheetId="1">
        <row r="12">
          <cell r="F12">
            <v>72832792.435690016</v>
          </cell>
        </row>
        <row r="13">
          <cell r="F13">
            <v>910409905.44612527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U3" t="str">
            <v>ŽELEZNIČNÍ</v>
          </cell>
          <cell r="V3" t="str">
            <v>ŽELEZNIČNÍ</v>
          </cell>
        </row>
        <row r="4">
          <cell r="U4" t="str">
            <v>SILNIČNÍ</v>
          </cell>
          <cell r="V4" t="str">
            <v>SILNIČNÍ</v>
          </cell>
        </row>
        <row r="5">
          <cell r="U5" t="str">
            <v>VODNÍ</v>
          </cell>
          <cell r="V5" t="str">
            <v>VODNÍ</v>
          </cell>
        </row>
        <row r="6">
          <cell r="U6" t="str">
            <v>OSTATNÍ</v>
          </cell>
          <cell r="V6" t="str">
            <v>MHD</v>
          </cell>
        </row>
        <row r="7">
          <cell r="V7" t="str">
            <v>MHD (vč. MĚSTSKÝ BUS)</v>
          </cell>
        </row>
        <row r="29">
          <cell r="S29" t="str">
            <v>ŽELEZNIČNÍ</v>
          </cell>
        </row>
      </sheetData>
      <sheetData sheetId="11"/>
      <sheetData sheetId="12"/>
      <sheetData sheetId="13"/>
      <sheetData sheetId="14">
        <row r="40">
          <cell r="U40" t="str">
            <v>FLAT RATE</v>
          </cell>
        </row>
        <row r="41">
          <cell r="U41" t="str">
            <v>VÝPOČTEM</v>
          </cell>
        </row>
      </sheetData>
      <sheetData sheetId="15"/>
      <sheetData sheetId="16"/>
      <sheetData sheetId="17"/>
      <sheetData sheetId="18"/>
      <sheetData sheetId="19"/>
      <sheetData sheetId="20"/>
      <sheetData sheetId="21">
        <row r="75">
          <cell r="B75">
            <v>10851</v>
          </cell>
        </row>
      </sheetData>
      <sheetData sheetId="22">
        <row r="2">
          <cell r="C2" t="str">
            <v xml:space="preserve">Česky </v>
          </cell>
          <cell r="D2" t="str">
            <v>English</v>
          </cell>
        </row>
      </sheetData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pro vložení dat"/>
      <sheetName val="zbytková hodnota"/>
      <sheetName val="Celkov souhrn toku nediskont"/>
      <sheetName val="Celkov souhrn fin toku diskont"/>
      <sheetName val="Souhrn fin toku disk Exnad"/>
      <sheetName val="citlivostní analýza"/>
      <sheetName val="citlivostní analýza - uživatel"/>
      <sheetName val="List1"/>
    </sheetNames>
    <sheetDataSet>
      <sheetData sheetId="0" refreshError="1"/>
      <sheetData sheetId="1">
        <row r="13">
          <cell r="F13">
            <v>45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pro vložení dat"/>
      <sheetName val="zbytková hodnota"/>
      <sheetName val="Celkov souhrn toku nediskont"/>
      <sheetName val="Celkov souhrn fin toku diskont"/>
      <sheetName val="Souhrn fin toku disk Exnad"/>
      <sheetName val="citlivostní analýza"/>
      <sheetName val="citlivostní analýza - uživatel"/>
      <sheetName val="List1"/>
    </sheetNames>
    <sheetDataSet>
      <sheetData sheetId="0" refreshError="1"/>
      <sheetData sheetId="1">
        <row r="13">
          <cell r="F13">
            <v>45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MKA"/>
      <sheetName val="Vstupy z HDM-4 a EXNAD"/>
      <sheetName val="Slovnik"/>
      <sheetName val="Změnový list"/>
      <sheetName val="stávající stav"/>
      <sheetName val="výhledový stav"/>
      <sheetName val="IN dle S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U3" t="str">
            <v>ŽELEZNIČNÍ</v>
          </cell>
        </row>
        <row r="29">
          <cell r="S29" t="str">
            <v>ŽELEZNIČNÍ</v>
          </cell>
        </row>
      </sheetData>
      <sheetData sheetId="11"/>
      <sheetData sheetId="12"/>
      <sheetData sheetId="13"/>
      <sheetData sheetId="14">
        <row r="40">
          <cell r="U40" t="str">
            <v>FLAT RATE</v>
          </cell>
        </row>
      </sheetData>
      <sheetData sheetId="15"/>
      <sheetData sheetId="16"/>
      <sheetData sheetId="17"/>
      <sheetData sheetId="18"/>
      <sheetData sheetId="19"/>
      <sheetData sheetId="20">
        <row r="2">
          <cell r="C2" t="str">
            <v xml:space="preserve">Česky 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Tržb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Vstupy z HDM-4 a EXNAD"/>
      <sheetName val="Slovnik"/>
      <sheetName val="M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U3" t="str">
            <v>ŽELEZNIČNÍ</v>
          </cell>
          <cell r="V3" t="str">
            <v>ŽELEZNIČNÍ</v>
          </cell>
        </row>
        <row r="4">
          <cell r="U4" t="str">
            <v>SILNIČNÍ</v>
          </cell>
          <cell r="V4" t="str">
            <v>SILNIČNÍ</v>
          </cell>
        </row>
        <row r="5">
          <cell r="U5" t="str">
            <v>VODNÍ</v>
          </cell>
          <cell r="V5" t="str">
            <v>VODNÍ</v>
          </cell>
        </row>
        <row r="6">
          <cell r="U6" t="str">
            <v>OSTATNÍ</v>
          </cell>
          <cell r="V6" t="str">
            <v>MHD (METRO+TRAM)</v>
          </cell>
        </row>
        <row r="7">
          <cell r="V7" t="str">
            <v>MHD (METRO+TRAM) A SILNIČNÍ (BUS)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C2" t="str">
            <v xml:space="preserve">Česky </v>
          </cell>
          <cell r="D2" t="str">
            <v>English</v>
          </cell>
        </row>
      </sheetData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 Úvod"/>
      <sheetName val="1 CIN"/>
      <sheetName val="2 ZH"/>
      <sheetName val="3 PN infrastruktury"/>
      <sheetName val="4 PN vozidel"/>
      <sheetName val="5 Úspory času"/>
      <sheetName val="6 Externality"/>
      <sheetName val="7 Osobní a rekreační plavba"/>
      <sheetName val="8 Příjmy"/>
      <sheetName val="9 Ostatní přínosy EA"/>
      <sheetName val="10 Finanční analýza (FRR_C)"/>
      <sheetName val="11 KF"/>
      <sheetName val="12 Ekonomická analýza (ERR)"/>
      <sheetName val="13 Kontrola dotací"/>
      <sheetName val="14 Mezera ve financování"/>
      <sheetName val="15 Finanční struktura"/>
      <sheetName val="16 Udržitelnost"/>
      <sheetName val="17 FRR_K"/>
      <sheetName val="MKA"/>
      <sheetName val="Vstupy z HDM-4 a EXNAD"/>
      <sheetName val="Slov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0">
          <cell r="U40" t="str">
            <v>FLAT RATE</v>
          </cell>
        </row>
        <row r="41">
          <cell r="U41" t="str">
            <v>VÝPOČTEM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abSelected="1" workbookViewId="0">
      <selection activeCell="G37" sqref="G37"/>
    </sheetView>
  </sheetViews>
  <sheetFormatPr defaultRowHeight="13.5" outlineLevelCol="1" x14ac:dyDescent="0.25"/>
  <cols>
    <col min="1" max="1" width="5.875" style="1" customWidth="1"/>
    <col min="2" max="2" width="41.25" style="1" customWidth="1"/>
    <col min="3" max="3" width="28.375" style="1" hidden="1" customWidth="1" outlineLevel="1"/>
    <col min="4" max="4" width="29.625" style="1" hidden="1" customWidth="1" outlineLevel="1"/>
    <col min="5" max="5" width="31" style="1" hidden="1" customWidth="1" outlineLevel="1"/>
    <col min="6" max="6" width="12.125" style="1" customWidth="1" collapsed="1"/>
    <col min="7" max="7" width="51.25" style="1" customWidth="1"/>
    <col min="8" max="8" width="33.25" style="1" customWidth="1"/>
    <col min="9" max="16384" width="9" style="1"/>
  </cols>
  <sheetData>
    <row r="1" spans="1:8" ht="15.75" x14ac:dyDescent="0.25">
      <c r="A1" s="66" t="s">
        <v>186</v>
      </c>
      <c r="B1" s="65"/>
      <c r="C1" s="65"/>
      <c r="D1" s="65"/>
      <c r="E1" s="65"/>
      <c r="F1" s="65"/>
      <c r="G1" s="64"/>
    </row>
    <row r="2" spans="1:8" x14ac:dyDescent="0.25">
      <c r="A2" s="63" t="s">
        <v>185</v>
      </c>
      <c r="B2" s="62"/>
      <c r="C2" s="62"/>
      <c r="D2" s="62"/>
      <c r="E2" s="62"/>
      <c r="F2" s="62"/>
      <c r="G2" s="61"/>
    </row>
    <row r="3" spans="1:8" x14ac:dyDescent="0.25">
      <c r="A3" s="60"/>
      <c r="B3" s="58" t="s">
        <v>184</v>
      </c>
      <c r="C3" s="59" t="s">
        <v>183</v>
      </c>
      <c r="D3" s="59">
        <v>1</v>
      </c>
      <c r="E3" s="59" t="s">
        <v>182</v>
      </c>
      <c r="F3" s="58" t="s">
        <v>181</v>
      </c>
      <c r="G3" s="58" t="s">
        <v>180</v>
      </c>
    </row>
    <row r="4" spans="1:8" x14ac:dyDescent="0.25">
      <c r="A4" s="57" t="s">
        <v>179</v>
      </c>
      <c r="B4" s="56" t="s">
        <v>178</v>
      </c>
      <c r="C4" s="55"/>
      <c r="D4" s="55"/>
      <c r="E4" s="55"/>
      <c r="F4" s="48"/>
      <c r="G4" s="48"/>
    </row>
    <row r="5" spans="1:8" ht="42.75" x14ac:dyDescent="0.25">
      <c r="A5" s="45" t="s">
        <v>177</v>
      </c>
      <c r="B5" s="44" t="s">
        <v>176</v>
      </c>
      <c r="C5" s="43" t="s">
        <v>18</v>
      </c>
      <c r="D5" s="43" t="s">
        <v>175</v>
      </c>
      <c r="E5" s="43" t="s">
        <v>174</v>
      </c>
      <c r="F5" s="46">
        <v>2</v>
      </c>
      <c r="G5" s="52" t="s">
        <v>173</v>
      </c>
    </row>
    <row r="6" spans="1:8" ht="40.5" x14ac:dyDescent="0.25">
      <c r="A6" s="45" t="s">
        <v>172</v>
      </c>
      <c r="B6" s="44" t="s">
        <v>171</v>
      </c>
      <c r="C6" s="43" t="s">
        <v>18</v>
      </c>
      <c r="D6" s="43" t="s">
        <v>170</v>
      </c>
      <c r="E6" s="43" t="s">
        <v>169</v>
      </c>
      <c r="F6" s="46">
        <v>2</v>
      </c>
      <c r="G6" s="52" t="s">
        <v>168</v>
      </c>
    </row>
    <row r="7" spans="1:8" ht="36.75" customHeight="1" x14ac:dyDescent="0.25">
      <c r="A7" s="45" t="s">
        <v>167</v>
      </c>
      <c r="B7" s="44" t="s">
        <v>166</v>
      </c>
      <c r="C7" s="43" t="s">
        <v>18</v>
      </c>
      <c r="D7" s="43" t="s">
        <v>165</v>
      </c>
      <c r="E7" s="43" t="s">
        <v>164</v>
      </c>
      <c r="F7" s="46">
        <v>2</v>
      </c>
      <c r="G7" s="52" t="s">
        <v>163</v>
      </c>
      <c r="H7" s="54"/>
    </row>
    <row r="8" spans="1:8" ht="42.75" x14ac:dyDescent="0.25">
      <c r="A8" s="45" t="s">
        <v>162</v>
      </c>
      <c r="B8" s="44" t="s">
        <v>161</v>
      </c>
      <c r="C8" s="43" t="s">
        <v>18</v>
      </c>
      <c r="D8" s="43" t="s">
        <v>160</v>
      </c>
      <c r="E8" s="43" t="s">
        <v>159</v>
      </c>
      <c r="F8" s="46">
        <v>1</v>
      </c>
      <c r="G8" s="52" t="s">
        <v>158</v>
      </c>
    </row>
    <row r="9" spans="1:8" x14ac:dyDescent="0.25">
      <c r="A9" s="40" t="s">
        <v>14</v>
      </c>
      <c r="B9" s="40"/>
      <c r="C9" s="39"/>
      <c r="D9" s="39"/>
      <c r="E9" s="39"/>
      <c r="F9" s="38">
        <f>SUBTOTAL(9,F5:F8)</f>
        <v>7</v>
      </c>
      <c r="G9" s="37"/>
    </row>
    <row r="10" spans="1:8" s="4" customFormat="1" ht="12.75" x14ac:dyDescent="0.2">
      <c r="A10" s="51" t="s">
        <v>157</v>
      </c>
      <c r="B10" s="50" t="s">
        <v>156</v>
      </c>
      <c r="C10" s="49"/>
      <c r="D10" s="49"/>
      <c r="E10" s="49"/>
      <c r="F10" s="48"/>
      <c r="G10" s="48"/>
    </row>
    <row r="11" spans="1:8" ht="54" x14ac:dyDescent="0.25">
      <c r="A11" s="45" t="s">
        <v>155</v>
      </c>
      <c r="B11" s="44" t="s">
        <v>154</v>
      </c>
      <c r="C11" s="43" t="s">
        <v>18</v>
      </c>
      <c r="D11" s="43" t="s">
        <v>153</v>
      </c>
      <c r="E11" s="43" t="s">
        <v>152</v>
      </c>
      <c r="F11" s="46">
        <v>1</v>
      </c>
      <c r="G11" s="52" t="s">
        <v>151</v>
      </c>
      <c r="H11" s="8"/>
    </row>
    <row r="12" spans="1:8" ht="40.5" x14ac:dyDescent="0.25">
      <c r="A12" s="45" t="s">
        <v>150</v>
      </c>
      <c r="B12" s="44" t="s">
        <v>149</v>
      </c>
      <c r="C12" s="43" t="s">
        <v>18</v>
      </c>
      <c r="D12" s="43" t="s">
        <v>148</v>
      </c>
      <c r="E12" s="43" t="s">
        <v>147</v>
      </c>
      <c r="F12" s="46">
        <v>1</v>
      </c>
      <c r="G12" s="52" t="s">
        <v>146</v>
      </c>
    </row>
    <row r="13" spans="1:8" ht="42.75" x14ac:dyDescent="0.25">
      <c r="A13" s="45" t="s">
        <v>145</v>
      </c>
      <c r="B13" s="44" t="s">
        <v>144</v>
      </c>
      <c r="C13" s="43" t="s">
        <v>18</v>
      </c>
      <c r="D13" s="43" t="s">
        <v>143</v>
      </c>
      <c r="E13" s="53" t="s">
        <v>142</v>
      </c>
      <c r="F13" s="46">
        <v>0</v>
      </c>
      <c r="G13" s="52" t="s">
        <v>141</v>
      </c>
    </row>
    <row r="14" spans="1:8" ht="40.5" x14ac:dyDescent="0.25">
      <c r="A14" s="45" t="s">
        <v>140</v>
      </c>
      <c r="B14" s="44" t="s">
        <v>139</v>
      </c>
      <c r="C14" s="43" t="s">
        <v>18</v>
      </c>
      <c r="D14" s="43" t="s">
        <v>138</v>
      </c>
      <c r="E14" s="43" t="s">
        <v>137</v>
      </c>
      <c r="F14" s="46">
        <v>1</v>
      </c>
      <c r="G14" s="52" t="s">
        <v>136</v>
      </c>
      <c r="H14" s="8"/>
    </row>
    <row r="15" spans="1:8" ht="57" x14ac:dyDescent="0.25">
      <c r="A15" s="45" t="s">
        <v>135</v>
      </c>
      <c r="B15" s="44" t="s">
        <v>134</v>
      </c>
      <c r="C15" s="43" t="s">
        <v>18</v>
      </c>
      <c r="D15" s="43" t="s">
        <v>133</v>
      </c>
      <c r="E15" s="43" t="s">
        <v>132</v>
      </c>
      <c r="F15" s="46">
        <v>2</v>
      </c>
      <c r="G15" s="52" t="s">
        <v>131</v>
      </c>
    </row>
    <row r="16" spans="1:8" x14ac:dyDescent="0.25">
      <c r="A16" s="40" t="s">
        <v>14</v>
      </c>
      <c r="B16" s="40"/>
      <c r="C16" s="39"/>
      <c r="D16" s="39"/>
      <c r="E16" s="39"/>
      <c r="F16" s="38">
        <f>SUBTOTAL(9,F11:F15)</f>
        <v>5</v>
      </c>
      <c r="G16" s="37"/>
    </row>
    <row r="17" spans="1:8" s="4" customFormat="1" ht="12.75" x14ac:dyDescent="0.2">
      <c r="A17" s="51" t="s">
        <v>130</v>
      </c>
      <c r="B17" s="50" t="s">
        <v>129</v>
      </c>
      <c r="C17" s="49"/>
      <c r="D17" s="49"/>
      <c r="E17" s="49"/>
      <c r="F17" s="48"/>
      <c r="G17" s="48"/>
    </row>
    <row r="18" spans="1:8" ht="27" x14ac:dyDescent="0.25">
      <c r="A18" s="45" t="s">
        <v>128</v>
      </c>
      <c r="B18" s="44" t="s">
        <v>127</v>
      </c>
      <c r="C18" s="43" t="s">
        <v>126</v>
      </c>
      <c r="D18" s="43" t="s">
        <v>125</v>
      </c>
      <c r="E18" s="43" t="s">
        <v>124</v>
      </c>
      <c r="F18" s="46">
        <v>2</v>
      </c>
      <c r="G18" s="41" t="s">
        <v>123</v>
      </c>
      <c r="H18" s="8"/>
    </row>
    <row r="19" spans="1:8" ht="40.5" x14ac:dyDescent="0.25">
      <c r="A19" s="45" t="s">
        <v>122</v>
      </c>
      <c r="B19" s="44" t="s">
        <v>121</v>
      </c>
      <c r="C19" s="43" t="s">
        <v>120</v>
      </c>
      <c r="D19" s="43" t="s">
        <v>119</v>
      </c>
      <c r="E19" s="43" t="s">
        <v>118</v>
      </c>
      <c r="F19" s="46">
        <v>2</v>
      </c>
      <c r="G19" s="41" t="s">
        <v>117</v>
      </c>
    </row>
    <row r="20" spans="1:8" ht="40.5" x14ac:dyDescent="0.25">
      <c r="A20" s="45" t="s">
        <v>116</v>
      </c>
      <c r="B20" s="44" t="s">
        <v>115</v>
      </c>
      <c r="C20" s="43" t="s">
        <v>114</v>
      </c>
      <c r="D20" s="43" t="s">
        <v>113</v>
      </c>
      <c r="E20" s="43" t="s">
        <v>112</v>
      </c>
      <c r="F20" s="46">
        <v>2</v>
      </c>
      <c r="G20" s="41" t="s">
        <v>111</v>
      </c>
    </row>
    <row r="21" spans="1:8" x14ac:dyDescent="0.25">
      <c r="A21" s="40" t="s">
        <v>14</v>
      </c>
      <c r="B21" s="40"/>
      <c r="C21" s="39"/>
      <c r="D21" s="39"/>
      <c r="E21" s="39"/>
      <c r="F21" s="38">
        <f>SUBTOTAL(9,F18:F20)</f>
        <v>6</v>
      </c>
      <c r="G21" s="37"/>
    </row>
    <row r="22" spans="1:8" s="4" customFormat="1" ht="12.75" x14ac:dyDescent="0.2">
      <c r="A22" s="51" t="s">
        <v>110</v>
      </c>
      <c r="B22" s="50" t="s">
        <v>109</v>
      </c>
      <c r="C22" s="49"/>
      <c r="D22" s="49"/>
      <c r="E22" s="49"/>
      <c r="F22" s="48"/>
      <c r="G22" s="48"/>
    </row>
    <row r="23" spans="1:8" ht="26.25" customHeight="1" x14ac:dyDescent="0.25">
      <c r="A23" s="45" t="s">
        <v>108</v>
      </c>
      <c r="B23" s="44" t="s">
        <v>107</v>
      </c>
      <c r="C23" s="43" t="s">
        <v>106</v>
      </c>
      <c r="D23" s="43" t="s">
        <v>105</v>
      </c>
      <c r="E23" s="43" t="s">
        <v>104</v>
      </c>
      <c r="F23" s="46">
        <v>2</v>
      </c>
      <c r="G23" s="41" t="s">
        <v>103</v>
      </c>
    </row>
    <row r="24" spans="1:8" ht="71.25" x14ac:dyDescent="0.25">
      <c r="A24" s="45" t="s">
        <v>102</v>
      </c>
      <c r="B24" s="44" t="s">
        <v>101</v>
      </c>
      <c r="C24" s="43" t="s">
        <v>18</v>
      </c>
      <c r="D24" s="43" t="s">
        <v>100</v>
      </c>
      <c r="E24" s="43" t="s">
        <v>99</v>
      </c>
      <c r="F24" s="42">
        <v>2</v>
      </c>
      <c r="G24" s="41" t="s">
        <v>89</v>
      </c>
      <c r="H24" s="8"/>
    </row>
    <row r="25" spans="1:8" ht="21.75" customHeight="1" x14ac:dyDescent="0.25">
      <c r="A25" s="45" t="s">
        <v>98</v>
      </c>
      <c r="B25" s="44" t="s">
        <v>97</v>
      </c>
      <c r="C25" s="43" t="s">
        <v>18</v>
      </c>
      <c r="D25" s="43" t="s">
        <v>96</v>
      </c>
      <c r="E25" s="43" t="s">
        <v>95</v>
      </c>
      <c r="F25" s="46">
        <v>0</v>
      </c>
      <c r="G25" s="41" t="s">
        <v>94</v>
      </c>
      <c r="H25" s="8"/>
    </row>
    <row r="26" spans="1:8" ht="71.25" x14ac:dyDescent="0.25">
      <c r="A26" s="45" t="s">
        <v>93</v>
      </c>
      <c r="B26" s="44" t="s">
        <v>92</v>
      </c>
      <c r="C26" s="43" t="s">
        <v>18</v>
      </c>
      <c r="D26" s="43" t="s">
        <v>91</v>
      </c>
      <c r="E26" s="43" t="s">
        <v>90</v>
      </c>
      <c r="F26" s="42">
        <v>2</v>
      </c>
      <c r="G26" s="41" t="s">
        <v>89</v>
      </c>
      <c r="H26" s="8"/>
    </row>
    <row r="27" spans="1:8" x14ac:dyDescent="0.25">
      <c r="A27" s="40" t="s">
        <v>14</v>
      </c>
      <c r="B27" s="40"/>
      <c r="C27" s="39"/>
      <c r="D27" s="39"/>
      <c r="E27" s="39"/>
      <c r="F27" s="38">
        <f>SUBTOTAL(9,F23:F26)</f>
        <v>6</v>
      </c>
      <c r="G27" s="37"/>
    </row>
    <row r="28" spans="1:8" s="4" customFormat="1" ht="12.75" x14ac:dyDescent="0.2">
      <c r="A28" s="51" t="s">
        <v>88</v>
      </c>
      <c r="B28" s="50" t="s">
        <v>87</v>
      </c>
      <c r="C28" s="49"/>
      <c r="D28" s="49"/>
      <c r="E28" s="49"/>
      <c r="F28" s="48"/>
      <c r="G28" s="48"/>
    </row>
    <row r="29" spans="1:8" ht="40.5" x14ac:dyDescent="0.25">
      <c r="A29" s="45" t="s">
        <v>86</v>
      </c>
      <c r="B29" s="44" t="s">
        <v>85</v>
      </c>
      <c r="C29" s="43" t="s">
        <v>18</v>
      </c>
      <c r="D29" s="43" t="s">
        <v>84</v>
      </c>
      <c r="E29" s="43" t="s">
        <v>83</v>
      </c>
      <c r="F29" s="46">
        <v>2</v>
      </c>
      <c r="G29" s="41" t="s">
        <v>82</v>
      </c>
    </row>
    <row r="30" spans="1:8" ht="42.75" x14ac:dyDescent="0.25">
      <c r="A30" s="45" t="s">
        <v>81</v>
      </c>
      <c r="B30" s="44" t="s">
        <v>80</v>
      </c>
      <c r="C30" s="43" t="s">
        <v>18</v>
      </c>
      <c r="D30" s="43" t="s">
        <v>79</v>
      </c>
      <c r="E30" s="43" t="s">
        <v>78</v>
      </c>
      <c r="F30" s="46">
        <v>2</v>
      </c>
      <c r="G30" s="41" t="s">
        <v>77</v>
      </c>
      <c r="H30" s="8"/>
    </row>
    <row r="31" spans="1:8" ht="40.5" x14ac:dyDescent="0.25">
      <c r="A31" s="45" t="s">
        <v>76</v>
      </c>
      <c r="B31" s="44" t="s">
        <v>75</v>
      </c>
      <c r="C31" s="43" t="s">
        <v>18</v>
      </c>
      <c r="D31" s="43" t="s">
        <v>74</v>
      </c>
      <c r="E31" s="43" t="s">
        <v>73</v>
      </c>
      <c r="F31" s="46">
        <v>0</v>
      </c>
      <c r="G31" s="41" t="s">
        <v>72</v>
      </c>
      <c r="H31" s="8"/>
    </row>
    <row r="32" spans="1:8" ht="57" x14ac:dyDescent="0.25">
      <c r="A32" s="45" t="s">
        <v>71</v>
      </c>
      <c r="B32" s="44" t="s">
        <v>70</v>
      </c>
      <c r="C32" s="43" t="s">
        <v>18</v>
      </c>
      <c r="D32" s="43" t="s">
        <v>69</v>
      </c>
      <c r="E32" s="43" t="s">
        <v>68</v>
      </c>
      <c r="F32" s="46">
        <v>1</v>
      </c>
      <c r="G32" s="41" t="s">
        <v>67</v>
      </c>
    </row>
    <row r="33" spans="1:8" ht="27" x14ac:dyDescent="0.25">
      <c r="A33" s="45" t="s">
        <v>66</v>
      </c>
      <c r="B33" s="44" t="s">
        <v>65</v>
      </c>
      <c r="C33" s="43" t="s">
        <v>18</v>
      </c>
      <c r="D33" s="43" t="s">
        <v>64</v>
      </c>
      <c r="E33" s="43" t="s">
        <v>63</v>
      </c>
      <c r="F33" s="46">
        <v>0</v>
      </c>
      <c r="G33" s="41" t="s">
        <v>62</v>
      </c>
      <c r="H33" s="8"/>
    </row>
    <row r="34" spans="1:8" x14ac:dyDescent="0.25">
      <c r="A34" s="40" t="s">
        <v>14</v>
      </c>
      <c r="B34" s="40"/>
      <c r="C34" s="39"/>
      <c r="D34" s="39"/>
      <c r="E34" s="39"/>
      <c r="F34" s="38">
        <f>SUBTOTAL(9,F29:F33)</f>
        <v>5</v>
      </c>
      <c r="G34" s="37"/>
    </row>
    <row r="35" spans="1:8" s="4" customFormat="1" ht="12.75" x14ac:dyDescent="0.2">
      <c r="A35" s="51" t="s">
        <v>61</v>
      </c>
      <c r="B35" s="50" t="s">
        <v>60</v>
      </c>
      <c r="C35" s="49"/>
      <c r="D35" s="49"/>
      <c r="E35" s="49"/>
      <c r="F35" s="48"/>
      <c r="G35" s="48"/>
    </row>
    <row r="36" spans="1:8" ht="28.5" x14ac:dyDescent="0.25">
      <c r="A36" s="45" t="s">
        <v>59</v>
      </c>
      <c r="B36" s="44" t="s">
        <v>58</v>
      </c>
      <c r="C36" s="43" t="s">
        <v>18</v>
      </c>
      <c r="D36" s="43" t="s">
        <v>57</v>
      </c>
      <c r="E36" s="43" t="s">
        <v>56</v>
      </c>
      <c r="F36" s="46">
        <v>2</v>
      </c>
      <c r="G36" s="41" t="s">
        <v>55</v>
      </c>
    </row>
    <row r="37" spans="1:8" ht="40.5" x14ac:dyDescent="0.25">
      <c r="A37" s="45" t="s">
        <v>54</v>
      </c>
      <c r="B37" s="44" t="s">
        <v>53</v>
      </c>
      <c r="C37" s="43" t="s">
        <v>18</v>
      </c>
      <c r="D37" s="43" t="s">
        <v>52</v>
      </c>
      <c r="E37" s="43" t="s">
        <v>51</v>
      </c>
      <c r="F37" s="46">
        <v>0</v>
      </c>
      <c r="G37" s="41" t="s">
        <v>50</v>
      </c>
    </row>
    <row r="38" spans="1:8" ht="40.5" x14ac:dyDescent="0.25">
      <c r="A38" s="45" t="s">
        <v>49</v>
      </c>
      <c r="B38" s="44" t="s">
        <v>48</v>
      </c>
      <c r="C38" s="43" t="s">
        <v>18</v>
      </c>
      <c r="D38" s="43" t="s">
        <v>47</v>
      </c>
      <c r="E38" s="43" t="s">
        <v>46</v>
      </c>
      <c r="F38" s="42">
        <v>1</v>
      </c>
      <c r="G38" s="41" t="s">
        <v>45</v>
      </c>
    </row>
    <row r="39" spans="1:8" ht="42.75" x14ac:dyDescent="0.25">
      <c r="A39" s="45" t="s">
        <v>44</v>
      </c>
      <c r="B39" s="44" t="s">
        <v>43</v>
      </c>
      <c r="C39" s="43" t="s">
        <v>18</v>
      </c>
      <c r="D39" s="43" t="s">
        <v>42</v>
      </c>
      <c r="E39" s="43" t="s">
        <v>41</v>
      </c>
      <c r="F39" s="46">
        <v>2</v>
      </c>
      <c r="G39" s="41" t="s">
        <v>40</v>
      </c>
    </row>
    <row r="40" spans="1:8" ht="40.5" x14ac:dyDescent="0.25">
      <c r="A40" s="45" t="s">
        <v>39</v>
      </c>
      <c r="B40" s="44" t="s">
        <v>38</v>
      </c>
      <c r="C40" s="43" t="s">
        <v>18</v>
      </c>
      <c r="D40" s="43" t="s">
        <v>37</v>
      </c>
      <c r="E40" s="43" t="s">
        <v>36</v>
      </c>
      <c r="F40" s="46">
        <v>0</v>
      </c>
      <c r="G40" s="41" t="s">
        <v>15</v>
      </c>
    </row>
    <row r="41" spans="1:8" x14ac:dyDescent="0.25">
      <c r="A41" s="40" t="s">
        <v>14</v>
      </c>
      <c r="B41" s="40"/>
      <c r="C41" s="39"/>
      <c r="D41" s="39"/>
      <c r="E41" s="39"/>
      <c r="F41" s="38">
        <f>SUBTOTAL(9,F36:F40)</f>
        <v>5</v>
      </c>
      <c r="G41" s="37"/>
    </row>
    <row r="42" spans="1:8" s="4" customFormat="1" ht="12.75" x14ac:dyDescent="0.2">
      <c r="A42" s="51" t="s">
        <v>35</v>
      </c>
      <c r="B42" s="50" t="s">
        <v>34</v>
      </c>
      <c r="C42" s="49"/>
      <c r="D42" s="49"/>
      <c r="E42" s="49"/>
      <c r="F42" s="48"/>
      <c r="G42" s="48"/>
    </row>
    <row r="43" spans="1:8" ht="54" x14ac:dyDescent="0.25">
      <c r="A43" s="45" t="s">
        <v>33</v>
      </c>
      <c r="B43" s="47" t="s">
        <v>32</v>
      </c>
      <c r="C43" s="43" t="s">
        <v>18</v>
      </c>
      <c r="D43" s="43" t="s">
        <v>31</v>
      </c>
      <c r="E43" s="43" t="s">
        <v>30</v>
      </c>
      <c r="F43" s="46">
        <v>1</v>
      </c>
      <c r="G43" s="41" t="s">
        <v>29</v>
      </c>
    </row>
    <row r="44" spans="1:8" ht="40.5" x14ac:dyDescent="0.25">
      <c r="A44" s="45" t="s">
        <v>28</v>
      </c>
      <c r="B44" s="47" t="s">
        <v>27</v>
      </c>
      <c r="C44" s="43" t="s">
        <v>18</v>
      </c>
      <c r="D44" s="43" t="s">
        <v>26</v>
      </c>
      <c r="E44" s="43" t="s">
        <v>25</v>
      </c>
      <c r="F44" s="46">
        <v>0</v>
      </c>
      <c r="G44" s="41" t="s">
        <v>15</v>
      </c>
    </row>
    <row r="45" spans="1:8" ht="40.5" x14ac:dyDescent="0.25">
      <c r="A45" s="45" t="s">
        <v>24</v>
      </c>
      <c r="B45" s="44" t="s">
        <v>23</v>
      </c>
      <c r="C45" s="43" t="s">
        <v>18</v>
      </c>
      <c r="D45" s="43" t="s">
        <v>22</v>
      </c>
      <c r="E45" s="43" t="s">
        <v>21</v>
      </c>
      <c r="F45" s="46">
        <v>0</v>
      </c>
      <c r="G45" s="41" t="s">
        <v>15</v>
      </c>
    </row>
    <row r="46" spans="1:8" ht="40.5" x14ac:dyDescent="0.25">
      <c r="A46" s="45" t="s">
        <v>20</v>
      </c>
      <c r="B46" s="44" t="s">
        <v>19</v>
      </c>
      <c r="C46" s="43" t="s">
        <v>18</v>
      </c>
      <c r="D46" s="43" t="s">
        <v>17</v>
      </c>
      <c r="E46" s="43" t="s">
        <v>16</v>
      </c>
      <c r="F46" s="42">
        <v>0</v>
      </c>
      <c r="G46" s="41" t="s">
        <v>15</v>
      </c>
    </row>
    <row r="47" spans="1:8" x14ac:dyDescent="0.25">
      <c r="A47" s="40" t="s">
        <v>14</v>
      </c>
      <c r="B47" s="40"/>
      <c r="C47" s="39"/>
      <c r="D47" s="39"/>
      <c r="E47" s="39"/>
      <c r="F47" s="38">
        <f>SUBTOTAL(9,F43:F46)</f>
        <v>1</v>
      </c>
      <c r="G47" s="37"/>
    </row>
    <row r="48" spans="1:8" x14ac:dyDescent="0.25">
      <c r="A48" s="36" t="s">
        <v>13</v>
      </c>
      <c r="B48" s="36"/>
      <c r="C48" s="35"/>
      <c r="D48" s="35"/>
      <c r="E48" s="35"/>
      <c r="F48" s="34">
        <f>SUBTOTAL(9,F5:F47)</f>
        <v>35</v>
      </c>
      <c r="G48" s="33"/>
    </row>
    <row r="50" spans="1:13" ht="14.25" x14ac:dyDescent="0.3">
      <c r="B50" s="1" t="s">
        <v>12</v>
      </c>
      <c r="F50" s="32">
        <f>'[1]1 CIN'!F13</f>
        <v>910409905.44612527</v>
      </c>
    </row>
    <row r="51" spans="1:13" ht="14.25" x14ac:dyDescent="0.3">
      <c r="B51" s="1" t="s">
        <v>11</v>
      </c>
      <c r="F51" s="32">
        <f>'[1]1 CIN'!F12</f>
        <v>72832792.435690016</v>
      </c>
    </row>
    <row r="52" spans="1:13" ht="24.95" customHeight="1" x14ac:dyDescent="0.25">
      <c r="B52" s="2" t="s">
        <v>10</v>
      </c>
      <c r="C52" s="31">
        <f>F52/1000000</f>
        <v>837.57711301043526</v>
      </c>
      <c r="D52" s="2" t="s">
        <v>9</v>
      </c>
      <c r="F52" s="30">
        <f>F50-F51</f>
        <v>837577113.01043522</v>
      </c>
      <c r="G52" s="4" t="s">
        <v>8</v>
      </c>
    </row>
    <row r="53" spans="1:13" ht="40.5" x14ac:dyDescent="0.25">
      <c r="B53" s="25" t="s">
        <v>7</v>
      </c>
      <c r="C53" s="26">
        <v>17328.8</v>
      </c>
      <c r="D53" s="25" t="s">
        <v>6</v>
      </c>
      <c r="E53" s="24"/>
      <c r="F53" s="29">
        <f>'[1]výhledový stav'!B75</f>
        <v>10851</v>
      </c>
      <c r="G53" s="2" t="s">
        <v>5</v>
      </c>
      <c r="H53" s="8"/>
    </row>
    <row r="54" spans="1:13" ht="9" customHeight="1" x14ac:dyDescent="0.25">
      <c r="A54" s="22"/>
      <c r="B54" s="2"/>
      <c r="C54" s="21"/>
      <c r="D54" s="2"/>
      <c r="H54" s="28"/>
      <c r="I54" s="27"/>
      <c r="J54" s="27"/>
    </row>
    <row r="55" spans="1:13" ht="42.75" customHeight="1" x14ac:dyDescent="0.25">
      <c r="B55" s="25" t="s">
        <v>4</v>
      </c>
      <c r="C55" s="26">
        <v>60</v>
      </c>
      <c r="D55" s="25"/>
      <c r="E55" s="24"/>
      <c r="F55" s="23">
        <v>60</v>
      </c>
      <c r="G55" s="2" t="s">
        <v>3</v>
      </c>
    </row>
    <row r="56" spans="1:13" ht="5.25" customHeight="1" x14ac:dyDescent="0.3">
      <c r="A56" s="22"/>
      <c r="B56" s="2"/>
      <c r="C56" s="21"/>
      <c r="D56" s="2"/>
      <c r="H56" s="19"/>
      <c r="K56" s="17"/>
      <c r="L56" s="17"/>
      <c r="M56" s="17"/>
    </row>
    <row r="57" spans="1:13" ht="14.25" x14ac:dyDescent="0.3">
      <c r="B57" s="2" t="s">
        <v>2</v>
      </c>
      <c r="C57" s="20">
        <f>F57</f>
        <v>0.58333333333333337</v>
      </c>
      <c r="D57" s="2"/>
      <c r="F57" s="19">
        <f>F48/F55</f>
        <v>0.58333333333333337</v>
      </c>
      <c r="H57" s="18"/>
      <c r="I57" s="17"/>
    </row>
    <row r="58" spans="1:13" ht="5.25" customHeight="1" x14ac:dyDescent="0.25">
      <c r="A58" s="16"/>
      <c r="B58" s="13"/>
      <c r="C58" s="15"/>
      <c r="D58" s="14"/>
      <c r="E58" s="13"/>
      <c r="F58" s="13"/>
    </row>
    <row r="59" spans="1:13" ht="15.75" x14ac:dyDescent="0.25">
      <c r="A59" s="13"/>
      <c r="B59" s="11" t="s">
        <v>1</v>
      </c>
      <c r="C59" s="12">
        <f>C57*C53/C52</f>
        <v>12.068699716894876</v>
      </c>
      <c r="D59" s="11" t="s">
        <v>0</v>
      </c>
      <c r="E59" s="10"/>
      <c r="F59" s="9">
        <f>(F53*F57)/(F52*0.000001)</f>
        <v>7.5572146154394018</v>
      </c>
    </row>
    <row r="66" spans="2:8" x14ac:dyDescent="0.25">
      <c r="B66" s="8"/>
      <c r="G66" s="8"/>
    </row>
    <row r="69" spans="2:8" x14ac:dyDescent="0.25">
      <c r="H69" s="8"/>
    </row>
    <row r="74" spans="2:8" x14ac:dyDescent="0.25">
      <c r="B74" s="8"/>
      <c r="G74" s="8"/>
    </row>
    <row r="76" spans="2:8" x14ac:dyDescent="0.25">
      <c r="B76" s="7"/>
      <c r="C76" s="6"/>
      <c r="D76" s="5"/>
      <c r="E76" s="4"/>
      <c r="F76" s="3"/>
      <c r="G76" s="2"/>
    </row>
  </sheetData>
  <mergeCells count="10">
    <mergeCell ref="A34:B34"/>
    <mergeCell ref="A41:B41"/>
    <mergeCell ref="A47:B47"/>
    <mergeCell ref="A48:B48"/>
    <mergeCell ref="A1:G1"/>
    <mergeCell ref="A2:G2"/>
    <mergeCell ref="A9:B9"/>
    <mergeCell ref="A16:B16"/>
    <mergeCell ref="A21:B21"/>
    <mergeCell ref="A27:B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MKA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Veselý Jakub, Ing.</dc:creator>
  <cp:lastModifiedBy>Veselý Jakub, Ing.</cp:lastModifiedBy>
  <dcterms:created xsi:type="dcterms:W3CDTF">2021-01-12T09:41:14Z</dcterms:created>
  <dcterms:modified xsi:type="dcterms:W3CDTF">2021-01-12T09:41:54Z</dcterms:modified>
</cp:coreProperties>
</file>